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Final" sheetId="20" r:id="rId1"/>
  </sheets>
  <calcPr calcId="124519"/>
</workbook>
</file>

<file path=xl/calcChain.xml><?xml version="1.0" encoding="utf-8"?>
<calcChain xmlns="http://schemas.openxmlformats.org/spreadsheetml/2006/main">
  <c r="I58" i="20"/>
  <c r="I57"/>
  <c r="I54"/>
  <c r="I53"/>
  <c r="I50"/>
  <c r="I49"/>
  <c r="I48"/>
  <c r="I47"/>
  <c r="I46"/>
  <c r="I45"/>
  <c r="I44"/>
  <c r="I43"/>
  <c r="I42"/>
  <c r="I41"/>
  <c r="I40"/>
  <c r="I39"/>
  <c r="I38"/>
  <c r="I37"/>
  <c r="I35"/>
  <c r="I34"/>
  <c r="I33"/>
  <c r="I32"/>
  <c r="I31"/>
  <c r="I30"/>
  <c r="I27"/>
  <c r="I25"/>
  <c r="I24"/>
  <c r="I23"/>
  <c r="I22"/>
  <c r="I21"/>
  <c r="I20"/>
  <c r="I19"/>
  <c r="I18"/>
  <c r="I17"/>
  <c r="I16"/>
  <c r="I14"/>
  <c r="I13"/>
  <c r="I12"/>
  <c r="I11"/>
  <c r="I10"/>
  <c r="I9"/>
  <c r="I8"/>
  <c r="I7"/>
  <c r="F58"/>
  <c r="H58" s="1"/>
  <c r="F57"/>
  <c r="H57" s="1"/>
  <c r="F54"/>
  <c r="H54" s="1"/>
  <c r="F53"/>
  <c r="H53" s="1"/>
  <c r="F50"/>
  <c r="H50" s="1"/>
  <c r="F49"/>
  <c r="H49" s="1"/>
  <c r="F48"/>
  <c r="H48" s="1"/>
  <c r="F47"/>
  <c r="H47" s="1"/>
  <c r="F46"/>
  <c r="H46" s="1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37"/>
  <c r="H37" s="1"/>
  <c r="F35"/>
  <c r="H35" s="1"/>
  <c r="F34"/>
  <c r="H34" s="1"/>
  <c r="F33"/>
  <c r="H33" s="1"/>
  <c r="F32"/>
  <c r="H32" s="1"/>
  <c r="F31"/>
  <c r="H31" s="1"/>
  <c r="F30"/>
  <c r="H30" s="1"/>
  <c r="F27"/>
  <c r="H27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4"/>
  <c r="H14" s="1"/>
  <c r="F13"/>
  <c r="H13" s="1"/>
  <c r="F12"/>
  <c r="H12" s="1"/>
  <c r="F11"/>
  <c r="H11" s="1"/>
  <c r="F10"/>
  <c r="H10" s="1"/>
  <c r="F9"/>
  <c r="H9" s="1"/>
  <c r="F8"/>
  <c r="H8" s="1"/>
  <c r="F7"/>
  <c r="H7" s="1"/>
  <c r="C60"/>
  <c r="D58" s="1"/>
  <c r="E59"/>
  <c r="C59"/>
  <c r="I55"/>
  <c r="F55"/>
  <c r="E55"/>
  <c r="C55"/>
  <c r="C51"/>
  <c r="D48"/>
  <c r="D44"/>
  <c r="D40"/>
  <c r="D37"/>
  <c r="D36"/>
  <c r="E36" s="1"/>
  <c r="E51" s="1"/>
  <c r="D34"/>
  <c r="D32"/>
  <c r="D30"/>
  <c r="C28"/>
  <c r="D27"/>
  <c r="D26"/>
  <c r="E26" s="1"/>
  <c r="I26" s="1"/>
  <c r="D25"/>
  <c r="D24"/>
  <c r="D23"/>
  <c r="D22"/>
  <c r="D21"/>
  <c r="D20"/>
  <c r="D19"/>
  <c r="D18"/>
  <c r="D17"/>
  <c r="D16"/>
  <c r="D15"/>
  <c r="E15" s="1"/>
  <c r="E28" s="1"/>
  <c r="D14"/>
  <c r="D13"/>
  <c r="D12"/>
  <c r="D11"/>
  <c r="D10"/>
  <c r="D9"/>
  <c r="D8"/>
  <c r="D7"/>
  <c r="C61" l="1"/>
  <c r="D31"/>
  <c r="D33"/>
  <c r="D35"/>
  <c r="D38"/>
  <c r="D42"/>
  <c r="D46"/>
  <c r="D50"/>
  <c r="D53"/>
  <c r="F26"/>
  <c r="H26" s="1"/>
  <c r="F36"/>
  <c r="H36" s="1"/>
  <c r="I15"/>
  <c r="I28" s="1"/>
  <c r="I36"/>
  <c r="D28"/>
  <c r="F51"/>
  <c r="D39"/>
  <c r="D41"/>
  <c r="D43"/>
  <c r="D45"/>
  <c r="D47"/>
  <c r="D49"/>
  <c r="D57"/>
  <c r="D59" s="1"/>
  <c r="F15"/>
  <c r="H15" s="1"/>
  <c r="I51"/>
  <c r="H59"/>
  <c r="I59"/>
  <c r="F59"/>
  <c r="H55"/>
  <c r="H51"/>
  <c r="H28"/>
  <c r="E61"/>
  <c r="D54"/>
  <c r="D55" s="1"/>
  <c r="I61" l="1"/>
  <c r="D51"/>
  <c r="F28"/>
  <c r="F61" s="1"/>
  <c r="D60"/>
  <c r="H61"/>
</calcChain>
</file>

<file path=xl/sharedStrings.xml><?xml version="1.0" encoding="utf-8"?>
<sst xmlns="http://schemas.openxmlformats.org/spreadsheetml/2006/main" count="75" uniqueCount="75">
  <si>
    <t>Sl. No</t>
  </si>
  <si>
    <t>Name of the Bank</t>
  </si>
  <si>
    <t>Total branches in State</t>
  </si>
  <si>
    <t xml:space="preserve">% </t>
  </si>
  <si>
    <t>No. of Proj.</t>
  </si>
  <si>
    <t>M. M.              (Rs. In lakhs)</t>
  </si>
  <si>
    <t>A.</t>
  </si>
  <si>
    <t>PUBLIC SECTOR BANKS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</si>
  <si>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</si>
  <si>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</si>
  <si>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</si>
  <si>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</si>
  <si>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</si>
  <si>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</si>
  <si>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</si>
  <si>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</si>
  <si>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</si>
  <si>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</si>
  <si>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</si>
  <si>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</si>
  <si>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</si>
  <si>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</si>
  <si>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</si>
  <si>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</si>
  <si>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</si>
  <si>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</si>
  <si>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</si>
  <si>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Vijaya Bank</t>
  </si>
  <si>
    <t>State Bank of India</t>
  </si>
  <si>
    <t>Total (A) :</t>
  </si>
  <si>
    <t>B.</t>
  </si>
  <si>
    <t>PRIVATE SECTOR BANKS</t>
  </si>
  <si>
    <t>Axis Bank</t>
  </si>
  <si>
    <t>Bhandhan Bank</t>
  </si>
  <si>
    <t>Catholic Syrian Bank</t>
  </si>
  <si>
    <t>City Union Bank</t>
  </si>
  <si>
    <t>Development Credit Bank</t>
  </si>
  <si>
    <t>Dhanalaxmi Bank</t>
  </si>
  <si>
    <t>Equitas Bank</t>
  </si>
  <si>
    <t>Federal Bank</t>
  </si>
  <si>
    <t>HDFC Bank</t>
  </si>
  <si>
    <t>ICICI Bank</t>
  </si>
  <si>
    <t>Indusind Bank</t>
  </si>
  <si>
    <t>Jammu &amp; Kashmir Bank</t>
  </si>
  <si>
    <t>Karnataka Bank</t>
  </si>
  <si>
    <t>Karur Vysya Bank</t>
  </si>
  <si>
    <t>KBSLAB</t>
  </si>
  <si>
    <t>Laxmi Vilas Bank</t>
  </si>
  <si>
    <t>Ratnakar Bank</t>
  </si>
  <si>
    <t>South Indian Bank</t>
  </si>
  <si>
    <t>Kotak Mahindra Bank</t>
  </si>
  <si>
    <t>Yes Bank</t>
  </si>
  <si>
    <t>Tamilnadu Mer. Bank</t>
  </si>
  <si>
    <t>Total (B) :</t>
  </si>
  <si>
    <t>C.</t>
  </si>
  <si>
    <t>Co-OPERATIVE BANKS</t>
  </si>
  <si>
    <t xml:space="preserve">TS Co-op Apex Bank </t>
  </si>
  <si>
    <t>A P Mahesh Co-op Bank</t>
  </si>
  <si>
    <t>Total (C) :</t>
  </si>
  <si>
    <t>D.</t>
  </si>
  <si>
    <t>REGIONAL RURAL BANKS</t>
  </si>
  <si>
    <t>APGVB</t>
  </si>
  <si>
    <t>Telangana Grameena Bank</t>
  </si>
  <si>
    <t>Total (D) :</t>
  </si>
  <si>
    <t>GRAND TOTAL (A+B+C+D) :</t>
  </si>
  <si>
    <t>Emp.</t>
  </si>
  <si>
    <t>Target for 2020-21</t>
  </si>
  <si>
    <t xml:space="preserve">   BANK WISE TARGET FOR THE YEAR 2020-21</t>
  </si>
  <si>
    <t>B. F.</t>
  </si>
  <si>
    <t>`</t>
  </si>
  <si>
    <t>KHADI AND VILLAGE INDUSTRIES COMMISSION,                                                               STATE OFFICE TELANGANA</t>
  </si>
  <si>
    <t>ANNEXURE-III (B)</t>
  </si>
  <si>
    <t xml:space="preserve">**Bank of Baroda includes Dena Bank and Vijaya Bank </t>
  </si>
  <si>
    <t xml:space="preserve">**Canara Bank includes Syndicate Bank </t>
  </si>
  <si>
    <t xml:space="preserve">**Union Bank of India includes Andhra Bank, Corporation Bank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</si>
</sst>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1" fontId="4" fillId="0" borderId="1" xfId="0" applyNumberFormat="1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 vertical="top"/>
    </xf>
    <xf numFmtId="2" fontId="6" fillId="0" borderId="1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0" fontId="7" fillId="0" borderId="0" xfId="0" applyFont="1"/>
    <xf numFmtId="0" fontId="0" fillId="0" borderId="1" xfId="0" applyBorder="1"/>
    <xf numFmtId="0" fontId="5" fillId="0" borderId="1" xfId="0" applyFont="1" applyBorder="1"/>
    <xf numFmtId="0" fontId="3" fillId="0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1" fontId="0" fillId="0" borderId="0" xfId="0" applyNumberFormat="1"/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1" fontId="11" fillId="0" borderId="1" xfId="0" applyNumberFormat="1" applyFont="1" applyBorder="1" applyAlignment="1">
      <alignment horizontal="right" vertical="top"/>
    </xf>
    <xf numFmtId="2" fontId="11" fillId="0" borderId="1" xfId="0" applyNumberFormat="1" applyFont="1" applyBorder="1" applyAlignment="1">
      <alignment horizontal="right" vertical="top"/>
    </xf>
    <xf numFmtId="0" fontId="12" fillId="0" borderId="1" xfId="0" applyFont="1" applyBorder="1"/>
    <xf numFmtId="0" fontId="3" fillId="0" borderId="1" xfId="0" applyFont="1" applyBorder="1" applyAlignment="1">
      <alignment horizontal="center" vertical="center"/>
    </xf>
    <xf numFmtId="2" fontId="0" fillId="0" borderId="1" xfId="0" applyNumberFormat="1" applyBorder="1"/>
    <xf numFmtId="2" fontId="5" fillId="0" borderId="1" xfId="0" applyNumberFormat="1" applyFont="1" applyBorder="1"/>
    <xf numFmtId="0" fontId="10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topLeftCell="A50" workbookViewId="0">
      <selection activeCell="A65" sqref="A65:XFD66"/>
    </sheetView>
  </sheetViews>
  <sheetFormatPr defaultRowHeight="15"/>
  <cols>
    <col min="1" max="1" width="4.7109375" style="3" customWidth="1"/>
    <col min="2" max="2" width="21.7109375" customWidth="1"/>
    <col min="3" max="3" width="8" hidden="1" customWidth="1"/>
    <col min="4" max="4" width="3.7109375" hidden="1" customWidth="1"/>
    <col min="5" max="5" width="6.140625" style="22" customWidth="1"/>
    <col min="6" max="6" width="9.42578125" style="22" customWidth="1"/>
    <col min="7" max="7" width="0" hidden="1" customWidth="1"/>
    <col min="8" max="8" width="12.5703125" bestFit="1" customWidth="1"/>
  </cols>
  <sheetData>
    <row r="1" spans="1:9" hidden="1">
      <c r="A1" s="48" t="s">
        <v>71</v>
      </c>
      <c r="B1" s="48"/>
      <c r="C1" s="48"/>
      <c r="D1" s="48"/>
      <c r="E1" s="48"/>
      <c r="F1" s="48"/>
      <c r="G1" s="48"/>
      <c r="H1" s="48"/>
      <c r="I1" s="48"/>
    </row>
    <row r="2" spans="1:9" ht="31.5" customHeight="1">
      <c r="A2" s="40" t="s">
        <v>70</v>
      </c>
      <c r="B2" s="40"/>
      <c r="C2" s="40"/>
      <c r="D2" s="40"/>
      <c r="E2" s="40"/>
      <c r="F2" s="40"/>
      <c r="G2" s="40"/>
      <c r="H2" s="40"/>
      <c r="I2" s="40"/>
    </row>
    <row r="3" spans="1:9" ht="15" customHeight="1">
      <c r="A3" s="41" t="s">
        <v>67</v>
      </c>
      <c r="B3" s="41"/>
      <c r="C3" s="41"/>
      <c r="D3" s="41"/>
      <c r="E3" s="41"/>
      <c r="F3" s="41"/>
      <c r="G3" s="41"/>
      <c r="H3" s="41"/>
      <c r="I3" s="41"/>
    </row>
    <row r="4" spans="1:9">
      <c r="A4" s="42" t="s">
        <v>0</v>
      </c>
      <c r="B4" s="43" t="s">
        <v>1</v>
      </c>
      <c r="C4" s="42" t="s">
        <v>2</v>
      </c>
      <c r="D4" s="42" t="s">
        <v>3</v>
      </c>
      <c r="E4" s="44" t="s">
        <v>66</v>
      </c>
      <c r="F4" s="44"/>
      <c r="G4" s="44"/>
      <c r="H4" s="44"/>
      <c r="I4" s="44"/>
    </row>
    <row r="5" spans="1:9" ht="38.25">
      <c r="A5" s="42"/>
      <c r="B5" s="43"/>
      <c r="C5" s="42"/>
      <c r="D5" s="42"/>
      <c r="E5" s="37" t="s">
        <v>4</v>
      </c>
      <c r="F5" s="37" t="s">
        <v>5</v>
      </c>
      <c r="G5" s="38"/>
      <c r="H5" s="26" t="s">
        <v>68</v>
      </c>
      <c r="I5" s="26" t="s">
        <v>65</v>
      </c>
    </row>
    <row r="6" spans="1:9">
      <c r="A6" s="13" t="s">
        <v>6</v>
      </c>
      <c r="B6" s="49" t="s">
        <v>7</v>
      </c>
      <c r="C6" s="49"/>
      <c r="D6" s="49"/>
      <c r="E6" s="49"/>
      <c r="F6" s="49"/>
      <c r="G6" s="23"/>
      <c r="H6" s="23"/>
      <c r="I6" s="23"/>
    </row>
    <row r="7" spans="1:9">
      <c r="A7" s="33">
        <v>1</v>
      </c>
      <c r="B7" s="1" t="s">
        <v>8</v>
      </c>
      <c r="C7" s="4">
        <v>37</v>
      </c>
      <c r="D7" s="5">
        <f>C7*100/C60</f>
        <v>0.67579908675799083</v>
      </c>
      <c r="E7" s="14">
        <v>12</v>
      </c>
      <c r="F7" s="15">
        <f>E7*2.99977443609</f>
        <v>35.997293233080001</v>
      </c>
      <c r="G7" s="23"/>
      <c r="H7" s="34">
        <f>F7*4*67.5%</f>
        <v>97.19269172931601</v>
      </c>
      <c r="I7" s="23">
        <f>E7*8</f>
        <v>96</v>
      </c>
    </row>
    <row r="8" spans="1:9">
      <c r="A8" s="33">
        <v>2</v>
      </c>
      <c r="B8" s="1" t="s">
        <v>9</v>
      </c>
      <c r="C8" s="4">
        <v>0</v>
      </c>
      <c r="D8" s="5">
        <f>C8*100/C60</f>
        <v>0</v>
      </c>
      <c r="E8" s="14">
        <v>0</v>
      </c>
      <c r="F8" s="15">
        <f t="shared" ref="F8:F27" si="0">E8*2.99977443609</f>
        <v>0</v>
      </c>
      <c r="G8" s="23"/>
      <c r="H8" s="34">
        <f t="shared" ref="H8:H27" si="1">F8*4*67.5%</f>
        <v>0</v>
      </c>
      <c r="I8" s="23">
        <f t="shared" ref="I8:I27" si="2">E8*8</f>
        <v>0</v>
      </c>
    </row>
    <row r="9" spans="1:9">
      <c r="A9" s="33">
        <v>3</v>
      </c>
      <c r="B9" s="1" t="s">
        <v>10</v>
      </c>
      <c r="C9" s="4">
        <v>192</v>
      </c>
      <c r="D9" s="5">
        <f>C9*100/C60</f>
        <v>3.506849315068493</v>
      </c>
      <c r="E9" s="14">
        <v>54</v>
      </c>
      <c r="F9" s="15">
        <f t="shared" si="0"/>
        <v>161.98781954885999</v>
      </c>
      <c r="G9" s="23"/>
      <c r="H9" s="34">
        <f t="shared" si="1"/>
        <v>437.367112781922</v>
      </c>
      <c r="I9" s="23">
        <f t="shared" si="2"/>
        <v>432</v>
      </c>
    </row>
    <row r="10" spans="1:9">
      <c r="A10" s="33">
        <v>4</v>
      </c>
      <c r="B10" s="1" t="s">
        <v>11</v>
      </c>
      <c r="C10" s="4">
        <v>66</v>
      </c>
      <c r="D10" s="5">
        <f>C10*100/C60</f>
        <v>1.2054794520547945</v>
      </c>
      <c r="E10" s="14">
        <v>18</v>
      </c>
      <c r="F10" s="15">
        <f t="shared" si="0"/>
        <v>53.995939849620001</v>
      </c>
      <c r="G10" s="23"/>
      <c r="H10" s="34">
        <f t="shared" si="1"/>
        <v>145.789037593974</v>
      </c>
      <c r="I10" s="23">
        <f t="shared" si="2"/>
        <v>144</v>
      </c>
    </row>
    <row r="11" spans="1:9">
      <c r="A11" s="33">
        <v>5</v>
      </c>
      <c r="B11" s="1" t="s">
        <v>12</v>
      </c>
      <c r="C11" s="4">
        <v>27</v>
      </c>
      <c r="D11" s="5">
        <f>C11*100/C60</f>
        <v>0.49315068493150682</v>
      </c>
      <c r="E11" s="14">
        <v>14</v>
      </c>
      <c r="F11" s="15">
        <f t="shared" si="0"/>
        <v>41.996842105260001</v>
      </c>
      <c r="G11" s="23"/>
      <c r="H11" s="34">
        <f t="shared" si="1"/>
        <v>113.39147368420201</v>
      </c>
      <c r="I11" s="23">
        <f t="shared" si="2"/>
        <v>112</v>
      </c>
    </row>
    <row r="12" spans="1:9">
      <c r="A12" s="33">
        <v>6</v>
      </c>
      <c r="B12" s="1" t="s">
        <v>13</v>
      </c>
      <c r="C12" s="4">
        <v>383</v>
      </c>
      <c r="D12" s="5">
        <f>C12*100/C60</f>
        <v>6.9954337899543377</v>
      </c>
      <c r="E12" s="14">
        <v>131</v>
      </c>
      <c r="F12" s="15">
        <f t="shared" si="0"/>
        <v>392.97045112779</v>
      </c>
      <c r="G12" s="23"/>
      <c r="H12" s="34">
        <f t="shared" si="1"/>
        <v>1061.0202180450331</v>
      </c>
      <c r="I12" s="23">
        <f t="shared" si="2"/>
        <v>1048</v>
      </c>
    </row>
    <row r="13" spans="1:9">
      <c r="A13" s="33">
        <v>7</v>
      </c>
      <c r="B13" s="1" t="s">
        <v>14</v>
      </c>
      <c r="C13" s="4">
        <v>90</v>
      </c>
      <c r="D13" s="5">
        <f>C13*100/C60</f>
        <v>1.6438356164383561</v>
      </c>
      <c r="E13" s="14">
        <v>33</v>
      </c>
      <c r="F13" s="15">
        <f t="shared" si="0"/>
        <v>98.992556390970009</v>
      </c>
      <c r="G13" s="23"/>
      <c r="H13" s="34">
        <f t="shared" si="1"/>
        <v>267.27990225561905</v>
      </c>
      <c r="I13" s="23">
        <f t="shared" si="2"/>
        <v>264</v>
      </c>
    </row>
    <row r="14" spans="1:9">
      <c r="A14" s="33">
        <v>8</v>
      </c>
      <c r="B14" s="1" t="s">
        <v>15</v>
      </c>
      <c r="C14" s="4">
        <v>0</v>
      </c>
      <c r="D14" s="5">
        <f>C14*100/C60</f>
        <v>0</v>
      </c>
      <c r="E14" s="14">
        <v>0</v>
      </c>
      <c r="F14" s="15">
        <f t="shared" si="0"/>
        <v>0</v>
      </c>
      <c r="G14" s="23"/>
      <c r="H14" s="34">
        <f t="shared" si="1"/>
        <v>0</v>
      </c>
      <c r="I14" s="23">
        <f t="shared" si="2"/>
        <v>0</v>
      </c>
    </row>
    <row r="15" spans="1:9">
      <c r="A15" s="33">
        <v>9</v>
      </c>
      <c r="B15" s="1" t="s">
        <v>16</v>
      </c>
      <c r="C15" s="4">
        <v>0</v>
      </c>
      <c r="D15" s="5">
        <f>C15*100/C60</f>
        <v>0</v>
      </c>
      <c r="E15" s="14">
        <f>E60*D15%</f>
        <v>0</v>
      </c>
      <c r="F15" s="15">
        <f t="shared" si="0"/>
        <v>0</v>
      </c>
      <c r="G15" s="23"/>
      <c r="H15" s="34">
        <f t="shared" si="1"/>
        <v>0</v>
      </c>
      <c r="I15" s="23">
        <f t="shared" si="2"/>
        <v>0</v>
      </c>
    </row>
    <row r="16" spans="1:9">
      <c r="A16" s="33">
        <v>10</v>
      </c>
      <c r="B16" s="1" t="s">
        <v>17</v>
      </c>
      <c r="C16" s="4">
        <v>43</v>
      </c>
      <c r="D16" s="5">
        <f>C16*100/C60</f>
        <v>0.78538812785388123</v>
      </c>
      <c r="E16" s="14">
        <v>16</v>
      </c>
      <c r="F16" s="15">
        <f t="shared" si="0"/>
        <v>47.996390977440001</v>
      </c>
      <c r="G16" s="23"/>
      <c r="H16" s="34">
        <f t="shared" si="1"/>
        <v>129.59025563908801</v>
      </c>
      <c r="I16" s="23">
        <f t="shared" si="2"/>
        <v>128</v>
      </c>
    </row>
    <row r="17" spans="1:13">
      <c r="A17" s="33">
        <v>11</v>
      </c>
      <c r="B17" s="1" t="s">
        <v>18</v>
      </c>
      <c r="C17" s="4">
        <v>124</v>
      </c>
      <c r="D17" s="5">
        <f>C17*100/C60</f>
        <v>2.2648401826484017</v>
      </c>
      <c r="E17" s="14">
        <v>49</v>
      </c>
      <c r="F17" s="15">
        <f t="shared" si="0"/>
        <v>146.98894736841001</v>
      </c>
      <c r="G17" s="23"/>
      <c r="H17" s="34">
        <f t="shared" si="1"/>
        <v>396.87015789470706</v>
      </c>
      <c r="I17" s="23">
        <f t="shared" si="2"/>
        <v>392</v>
      </c>
    </row>
    <row r="18" spans="1:13">
      <c r="A18" s="33">
        <v>12</v>
      </c>
      <c r="B18" s="1" t="s">
        <v>19</v>
      </c>
      <c r="C18" s="4">
        <v>120</v>
      </c>
      <c r="D18" s="5">
        <f>C18*100/C60</f>
        <v>2.1917808219178081</v>
      </c>
      <c r="E18" s="14">
        <v>47</v>
      </c>
      <c r="F18" s="15">
        <f t="shared" si="0"/>
        <v>140.98939849623</v>
      </c>
      <c r="G18" s="23"/>
      <c r="H18" s="34">
        <f t="shared" si="1"/>
        <v>380.67137593982102</v>
      </c>
      <c r="I18" s="23">
        <f t="shared" si="2"/>
        <v>376</v>
      </c>
    </row>
    <row r="19" spans="1:13">
      <c r="A19" s="33">
        <v>13</v>
      </c>
      <c r="B19" s="1" t="s">
        <v>20</v>
      </c>
      <c r="C19" s="4">
        <v>44</v>
      </c>
      <c r="D19" s="5">
        <f>C19*100/C60</f>
        <v>0.80365296803652964</v>
      </c>
      <c r="E19" s="14">
        <v>12</v>
      </c>
      <c r="F19" s="15">
        <f t="shared" si="0"/>
        <v>35.997293233080001</v>
      </c>
      <c r="G19" s="23"/>
      <c r="H19" s="34">
        <f t="shared" si="1"/>
        <v>97.19269172931601</v>
      </c>
      <c r="I19" s="23">
        <f t="shared" si="2"/>
        <v>96</v>
      </c>
    </row>
    <row r="20" spans="1:13">
      <c r="A20" s="33">
        <v>14</v>
      </c>
      <c r="B20" s="1" t="s">
        <v>21</v>
      </c>
      <c r="C20" s="4">
        <v>79</v>
      </c>
      <c r="D20" s="5">
        <f>C20*100/C60</f>
        <v>1.4429223744292237</v>
      </c>
      <c r="E20" s="14">
        <v>31</v>
      </c>
      <c r="F20" s="15">
        <f t="shared" si="0"/>
        <v>92.993007518789994</v>
      </c>
      <c r="G20" s="23"/>
      <c r="H20" s="34">
        <f t="shared" si="1"/>
        <v>251.08112030073301</v>
      </c>
      <c r="I20" s="23">
        <f t="shared" si="2"/>
        <v>248</v>
      </c>
    </row>
    <row r="21" spans="1:13">
      <c r="A21" s="33">
        <v>15</v>
      </c>
      <c r="B21" s="1" t="s">
        <v>22</v>
      </c>
      <c r="C21" s="4">
        <v>6</v>
      </c>
      <c r="D21" s="5">
        <f>C21*100/C60</f>
        <v>0.1095890410958904</v>
      </c>
      <c r="E21" s="14">
        <v>1</v>
      </c>
      <c r="F21" s="15">
        <f t="shared" si="0"/>
        <v>2.9997744360900001</v>
      </c>
      <c r="G21" s="23"/>
      <c r="H21" s="34">
        <f t="shared" si="1"/>
        <v>8.0993909774430008</v>
      </c>
      <c r="I21" s="23">
        <f t="shared" si="2"/>
        <v>8</v>
      </c>
    </row>
    <row r="22" spans="1:13">
      <c r="A22" s="33">
        <v>16</v>
      </c>
      <c r="B22" s="1" t="s">
        <v>23</v>
      </c>
      <c r="C22" s="4">
        <v>0</v>
      </c>
      <c r="D22" s="5">
        <f>C22*100/C60</f>
        <v>0</v>
      </c>
      <c r="E22" s="14">
        <v>0</v>
      </c>
      <c r="F22" s="15">
        <f t="shared" si="0"/>
        <v>0</v>
      </c>
      <c r="G22" s="23"/>
      <c r="H22" s="34">
        <f t="shared" si="1"/>
        <v>0</v>
      </c>
      <c r="I22" s="23">
        <f t="shared" si="2"/>
        <v>0</v>
      </c>
    </row>
    <row r="23" spans="1:13">
      <c r="A23" s="33">
        <v>17</v>
      </c>
      <c r="B23" s="1" t="s">
        <v>24</v>
      </c>
      <c r="C23" s="4">
        <v>36</v>
      </c>
      <c r="D23" s="5">
        <f>C23*100/C60</f>
        <v>0.65753424657534243</v>
      </c>
      <c r="E23" s="14">
        <v>16</v>
      </c>
      <c r="F23" s="15">
        <f t="shared" si="0"/>
        <v>47.996390977440001</v>
      </c>
      <c r="G23" s="23"/>
      <c r="H23" s="34">
        <f t="shared" si="1"/>
        <v>129.59025563908801</v>
      </c>
      <c r="I23" s="23">
        <f t="shared" si="2"/>
        <v>128</v>
      </c>
    </row>
    <row r="24" spans="1:13">
      <c r="A24" s="33">
        <v>18</v>
      </c>
      <c r="B24" s="1" t="s">
        <v>25</v>
      </c>
      <c r="C24" s="4">
        <v>731</v>
      </c>
      <c r="D24" s="5">
        <f>C24*100/C60</f>
        <v>13.351598173515981</v>
      </c>
      <c r="E24" s="14">
        <v>322</v>
      </c>
      <c r="F24" s="15">
        <f t="shared" si="0"/>
        <v>965.92736842097997</v>
      </c>
      <c r="G24" s="23"/>
      <c r="H24" s="34">
        <f t="shared" si="1"/>
        <v>2608.0038947366461</v>
      </c>
      <c r="I24" s="23">
        <f t="shared" si="2"/>
        <v>2576</v>
      </c>
    </row>
    <row r="25" spans="1:13">
      <c r="A25" s="33">
        <v>19</v>
      </c>
      <c r="B25" s="1" t="s">
        <v>26</v>
      </c>
      <c r="C25" s="4">
        <v>19</v>
      </c>
      <c r="D25" s="5">
        <f>C25*100/C60</f>
        <v>0.34703196347031962</v>
      </c>
      <c r="E25" s="14">
        <v>7</v>
      </c>
      <c r="F25" s="15">
        <f t="shared" si="0"/>
        <v>20.99842105263</v>
      </c>
      <c r="G25" s="23"/>
      <c r="H25" s="34">
        <f t="shared" si="1"/>
        <v>56.695736842101006</v>
      </c>
      <c r="I25" s="23">
        <f t="shared" si="2"/>
        <v>56</v>
      </c>
    </row>
    <row r="26" spans="1:13">
      <c r="A26" s="33">
        <v>20</v>
      </c>
      <c r="B26" s="1" t="s">
        <v>27</v>
      </c>
      <c r="C26" s="4">
        <v>0</v>
      </c>
      <c r="D26" s="5">
        <f>C26*100/C60</f>
        <v>0</v>
      </c>
      <c r="E26" s="14">
        <f>E60*D26%</f>
        <v>0</v>
      </c>
      <c r="F26" s="15">
        <f t="shared" si="0"/>
        <v>0</v>
      </c>
      <c r="G26" s="23"/>
      <c r="H26" s="34">
        <f t="shared" si="1"/>
        <v>0</v>
      </c>
      <c r="I26" s="23">
        <f t="shared" si="2"/>
        <v>0</v>
      </c>
    </row>
    <row r="27" spans="1:13">
      <c r="A27" s="33">
        <v>21</v>
      </c>
      <c r="B27" s="1" t="s">
        <v>28</v>
      </c>
      <c r="C27" s="4">
        <v>1173</v>
      </c>
      <c r="D27" s="5">
        <f>C27*100/C60</f>
        <v>21.424657534246574</v>
      </c>
      <c r="E27" s="14">
        <v>532</v>
      </c>
      <c r="F27" s="15">
        <f t="shared" si="0"/>
        <v>1595.8799999998801</v>
      </c>
      <c r="G27" s="23"/>
      <c r="H27" s="34">
        <f t="shared" si="1"/>
        <v>4308.8759999996764</v>
      </c>
      <c r="I27" s="23">
        <f t="shared" si="2"/>
        <v>4256</v>
      </c>
      <c r="M27" s="27"/>
    </row>
    <row r="28" spans="1:13" s="12" customFormat="1">
      <c r="A28" s="13"/>
      <c r="B28" s="2" t="s">
        <v>29</v>
      </c>
      <c r="C28" s="6">
        <f>SUM(C7:C27)</f>
        <v>3170</v>
      </c>
      <c r="D28" s="7">
        <f>SUM(D7:D27)</f>
        <v>57.899543378995432</v>
      </c>
      <c r="E28" s="16">
        <f>SUM(E7:E27)</f>
        <v>1295</v>
      </c>
      <c r="F28" s="17">
        <f>SUM(F7:F27)</f>
        <v>3884.7078947365499</v>
      </c>
      <c r="G28" s="24"/>
      <c r="H28" s="35">
        <f>SUM(H7:H27)</f>
        <v>10488.711315788685</v>
      </c>
      <c r="I28" s="24">
        <f>SUM(I7:I27)</f>
        <v>10360</v>
      </c>
    </row>
    <row r="29" spans="1:13">
      <c r="A29" s="13" t="s">
        <v>30</v>
      </c>
      <c r="B29" s="49" t="s">
        <v>31</v>
      </c>
      <c r="C29" s="49"/>
      <c r="D29" s="49"/>
      <c r="E29" s="49"/>
      <c r="F29" s="49"/>
      <c r="G29" s="23"/>
      <c r="H29" s="23"/>
      <c r="I29" s="23"/>
    </row>
    <row r="30" spans="1:13">
      <c r="A30" s="33">
        <v>22</v>
      </c>
      <c r="B30" s="1" t="s">
        <v>32</v>
      </c>
      <c r="C30" s="8">
        <v>141</v>
      </c>
      <c r="D30" s="9">
        <f>C30*100/C60</f>
        <v>2.5753424657534247</v>
      </c>
      <c r="E30" s="18">
        <v>36</v>
      </c>
      <c r="F30" s="19">
        <f>E30*2.99977443609</f>
        <v>107.99187969924</v>
      </c>
      <c r="G30" s="23"/>
      <c r="H30" s="34">
        <f>F30*4*67.5%</f>
        <v>291.578075187948</v>
      </c>
      <c r="I30" s="23">
        <f>E30*8</f>
        <v>288</v>
      </c>
    </row>
    <row r="31" spans="1:13">
      <c r="A31" s="33">
        <v>23</v>
      </c>
      <c r="B31" s="1" t="s">
        <v>33</v>
      </c>
      <c r="C31" s="8">
        <v>2</v>
      </c>
      <c r="D31" s="9">
        <f>C31*100/C60</f>
        <v>3.6529680365296802E-2</v>
      </c>
      <c r="E31" s="18">
        <v>1</v>
      </c>
      <c r="F31" s="19">
        <f t="shared" ref="F31:F50" si="3">E31*2.99977443609</f>
        <v>2.9997744360900001</v>
      </c>
      <c r="G31" s="23"/>
      <c r="H31" s="34">
        <f t="shared" ref="H31:H50" si="4">F31*4*67.5%</f>
        <v>8.0993909774430008</v>
      </c>
      <c r="I31" s="23">
        <f t="shared" ref="I31:I50" si="5">E31*8</f>
        <v>8</v>
      </c>
    </row>
    <row r="32" spans="1:13">
      <c r="A32" s="33">
        <v>24</v>
      </c>
      <c r="B32" s="1" t="s">
        <v>34</v>
      </c>
      <c r="C32" s="8">
        <v>2</v>
      </c>
      <c r="D32" s="9">
        <f>C32*100/C60</f>
        <v>3.6529680365296802E-2</v>
      </c>
      <c r="E32" s="18">
        <v>1</v>
      </c>
      <c r="F32" s="19">
        <f t="shared" si="3"/>
        <v>2.9997744360900001</v>
      </c>
      <c r="G32" s="23"/>
      <c r="H32" s="34">
        <f t="shared" si="4"/>
        <v>8.0993909774430008</v>
      </c>
      <c r="I32" s="23">
        <f t="shared" si="5"/>
        <v>8</v>
      </c>
    </row>
    <row r="33" spans="1:9">
      <c r="A33" s="33">
        <v>25</v>
      </c>
      <c r="B33" s="1" t="s">
        <v>35</v>
      </c>
      <c r="C33" s="8">
        <v>20</v>
      </c>
      <c r="D33" s="9">
        <f>C33*100/C60</f>
        <v>0.36529680365296802</v>
      </c>
      <c r="E33" s="18">
        <v>10</v>
      </c>
      <c r="F33" s="19">
        <f t="shared" si="3"/>
        <v>29.997744360900001</v>
      </c>
      <c r="G33" s="23"/>
      <c r="H33" s="34">
        <f t="shared" si="4"/>
        <v>80.993909774430008</v>
      </c>
      <c r="I33" s="23">
        <f t="shared" si="5"/>
        <v>80</v>
      </c>
    </row>
    <row r="34" spans="1:9">
      <c r="A34" s="33">
        <v>26</v>
      </c>
      <c r="B34" s="1" t="s">
        <v>36</v>
      </c>
      <c r="C34" s="8">
        <v>23</v>
      </c>
      <c r="D34" s="9">
        <f>C34*100/C60</f>
        <v>0.42009132420091322</v>
      </c>
      <c r="E34" s="18">
        <v>8</v>
      </c>
      <c r="F34" s="19">
        <f t="shared" si="3"/>
        <v>23.99819548872</v>
      </c>
      <c r="G34" s="25"/>
      <c r="H34" s="34">
        <f t="shared" si="4"/>
        <v>64.795127819544007</v>
      </c>
      <c r="I34" s="23">
        <f t="shared" si="5"/>
        <v>64</v>
      </c>
    </row>
    <row r="35" spans="1:9">
      <c r="A35" s="33">
        <v>27</v>
      </c>
      <c r="B35" s="1" t="s">
        <v>37</v>
      </c>
      <c r="C35" s="8">
        <v>5</v>
      </c>
      <c r="D35" s="9">
        <f>C35*100/C60</f>
        <v>9.1324200913242004E-2</v>
      </c>
      <c r="E35" s="18">
        <v>1</v>
      </c>
      <c r="F35" s="19">
        <f t="shared" si="3"/>
        <v>2.9997744360900001</v>
      </c>
      <c r="G35" s="23"/>
      <c r="H35" s="34">
        <f t="shared" si="4"/>
        <v>8.0993909774430008</v>
      </c>
      <c r="I35" s="23">
        <f t="shared" si="5"/>
        <v>8</v>
      </c>
    </row>
    <row r="36" spans="1:9">
      <c r="A36" s="33">
        <v>28</v>
      </c>
      <c r="B36" s="1" t="s">
        <v>38</v>
      </c>
      <c r="C36" s="8">
        <v>0</v>
      </c>
      <c r="D36" s="9">
        <f>C36*100/C60</f>
        <v>0</v>
      </c>
      <c r="E36" s="18">
        <f>E60*D36%</f>
        <v>0</v>
      </c>
      <c r="F36" s="19">
        <f t="shared" si="3"/>
        <v>0</v>
      </c>
      <c r="G36" s="23"/>
      <c r="H36" s="34">
        <f t="shared" si="4"/>
        <v>0</v>
      </c>
      <c r="I36" s="23">
        <f t="shared" si="5"/>
        <v>0</v>
      </c>
    </row>
    <row r="37" spans="1:9">
      <c r="A37" s="33">
        <v>29</v>
      </c>
      <c r="B37" s="1" t="s">
        <v>39</v>
      </c>
      <c r="C37" s="8">
        <v>17</v>
      </c>
      <c r="D37" s="9">
        <f>C37*100/C60</f>
        <v>0.31050228310502281</v>
      </c>
      <c r="E37" s="18">
        <v>2</v>
      </c>
      <c r="F37" s="19">
        <f t="shared" si="3"/>
        <v>5.9995488721800001</v>
      </c>
      <c r="G37" s="23"/>
      <c r="H37" s="34">
        <f t="shared" si="4"/>
        <v>16.198781954886002</v>
      </c>
      <c r="I37" s="23">
        <f t="shared" si="5"/>
        <v>16</v>
      </c>
    </row>
    <row r="38" spans="1:9">
      <c r="A38" s="33">
        <v>30</v>
      </c>
      <c r="B38" s="1" t="s">
        <v>40</v>
      </c>
      <c r="C38" s="8">
        <v>206</v>
      </c>
      <c r="D38" s="9">
        <f>C38*100/C60</f>
        <v>3.7625570776255706</v>
      </c>
      <c r="E38" s="18">
        <v>63</v>
      </c>
      <c r="F38" s="19">
        <f t="shared" si="3"/>
        <v>188.98578947367</v>
      </c>
      <c r="G38" s="23"/>
      <c r="H38" s="34">
        <f t="shared" si="4"/>
        <v>510.26163157890903</v>
      </c>
      <c r="I38" s="23">
        <f t="shared" si="5"/>
        <v>504</v>
      </c>
    </row>
    <row r="39" spans="1:9">
      <c r="A39" s="33">
        <v>31</v>
      </c>
      <c r="B39" s="1" t="s">
        <v>41</v>
      </c>
      <c r="C39" s="8">
        <v>208</v>
      </c>
      <c r="D39" s="9">
        <f>C39*100/C60</f>
        <v>3.7990867579908674</v>
      </c>
      <c r="E39" s="18">
        <v>73</v>
      </c>
      <c r="F39" s="19">
        <f t="shared" si="3"/>
        <v>218.98353383457001</v>
      </c>
      <c r="G39" s="23"/>
      <c r="H39" s="34">
        <f t="shared" si="4"/>
        <v>591.25554135333903</v>
      </c>
      <c r="I39" s="23">
        <f t="shared" si="5"/>
        <v>584</v>
      </c>
    </row>
    <row r="40" spans="1:9">
      <c r="A40" s="33">
        <v>32</v>
      </c>
      <c r="B40" s="1" t="s">
        <v>42</v>
      </c>
      <c r="C40" s="8">
        <v>26</v>
      </c>
      <c r="D40" s="9">
        <f>C40*100/C60</f>
        <v>0.47488584474885842</v>
      </c>
      <c r="E40" s="18">
        <v>6</v>
      </c>
      <c r="F40" s="19">
        <f t="shared" si="3"/>
        <v>17.99864661654</v>
      </c>
      <c r="G40" s="23"/>
      <c r="H40" s="34">
        <f t="shared" si="4"/>
        <v>48.596345864658005</v>
      </c>
      <c r="I40" s="23">
        <f t="shared" si="5"/>
        <v>48</v>
      </c>
    </row>
    <row r="41" spans="1:9">
      <c r="A41" s="33">
        <v>33</v>
      </c>
      <c r="B41" s="1" t="s">
        <v>43</v>
      </c>
      <c r="C41" s="8">
        <v>3</v>
      </c>
      <c r="D41" s="9">
        <f>C41*100/C60</f>
        <v>5.4794520547945202E-2</v>
      </c>
      <c r="E41" s="18">
        <v>1</v>
      </c>
      <c r="F41" s="19">
        <f t="shared" si="3"/>
        <v>2.9997744360900001</v>
      </c>
      <c r="G41" s="23"/>
      <c r="H41" s="34">
        <f t="shared" si="4"/>
        <v>8.0993909774430008</v>
      </c>
      <c r="I41" s="23">
        <f t="shared" si="5"/>
        <v>8</v>
      </c>
    </row>
    <row r="42" spans="1:9">
      <c r="A42" s="33">
        <v>34</v>
      </c>
      <c r="B42" s="1" t="s">
        <v>44</v>
      </c>
      <c r="C42" s="8">
        <v>25</v>
      </c>
      <c r="D42" s="9">
        <f>C42*100/C60</f>
        <v>0.45662100456621002</v>
      </c>
      <c r="E42" s="18">
        <v>7</v>
      </c>
      <c r="F42" s="19">
        <f t="shared" si="3"/>
        <v>20.99842105263</v>
      </c>
      <c r="G42" s="23"/>
      <c r="H42" s="34">
        <f t="shared" si="4"/>
        <v>56.695736842101006</v>
      </c>
      <c r="I42" s="23">
        <f t="shared" si="5"/>
        <v>56</v>
      </c>
    </row>
    <row r="43" spans="1:9">
      <c r="A43" s="33">
        <v>35</v>
      </c>
      <c r="B43" s="1" t="s">
        <v>45</v>
      </c>
      <c r="C43" s="8">
        <v>55</v>
      </c>
      <c r="D43" s="9">
        <f>C43*100/C60</f>
        <v>1.004566210045662</v>
      </c>
      <c r="E43" s="18">
        <v>20</v>
      </c>
      <c r="F43" s="19">
        <f t="shared" si="3"/>
        <v>59.995488721800001</v>
      </c>
      <c r="G43" s="23"/>
      <c r="H43" s="34">
        <f t="shared" si="4"/>
        <v>161.98781954886002</v>
      </c>
      <c r="I43" s="23">
        <f t="shared" si="5"/>
        <v>160</v>
      </c>
    </row>
    <row r="44" spans="1:9">
      <c r="A44" s="33">
        <v>36</v>
      </c>
      <c r="B44" s="1" t="s">
        <v>46</v>
      </c>
      <c r="C44" s="8">
        <v>12</v>
      </c>
      <c r="D44" s="9">
        <f>C44*100/C60</f>
        <v>0.21917808219178081</v>
      </c>
      <c r="E44" s="18">
        <v>4</v>
      </c>
      <c r="F44" s="19">
        <f t="shared" si="3"/>
        <v>11.99909774436</v>
      </c>
      <c r="G44" s="23"/>
      <c r="H44" s="34">
        <f t="shared" si="4"/>
        <v>32.397563909772003</v>
      </c>
      <c r="I44" s="23">
        <f t="shared" si="5"/>
        <v>32</v>
      </c>
    </row>
    <row r="45" spans="1:9">
      <c r="A45" s="33">
        <v>37</v>
      </c>
      <c r="B45" s="1" t="s">
        <v>47</v>
      </c>
      <c r="C45" s="8">
        <v>50</v>
      </c>
      <c r="D45" s="9">
        <f>C45*100/C60</f>
        <v>0.91324200913242004</v>
      </c>
      <c r="E45" s="18">
        <v>19</v>
      </c>
      <c r="F45" s="19">
        <f t="shared" si="3"/>
        <v>56.995714285710001</v>
      </c>
      <c r="G45" s="23"/>
      <c r="H45" s="34">
        <f t="shared" si="4"/>
        <v>153.88842857141702</v>
      </c>
      <c r="I45" s="23">
        <f t="shared" si="5"/>
        <v>152</v>
      </c>
    </row>
    <row r="46" spans="1:9">
      <c r="A46" s="33">
        <v>38</v>
      </c>
      <c r="B46" s="1" t="s">
        <v>48</v>
      </c>
      <c r="C46" s="8">
        <v>6</v>
      </c>
      <c r="D46" s="9">
        <f>C46*100/C60</f>
        <v>0.1095890410958904</v>
      </c>
      <c r="E46" s="18">
        <v>0</v>
      </c>
      <c r="F46" s="19">
        <f t="shared" si="3"/>
        <v>0</v>
      </c>
      <c r="G46" s="23"/>
      <c r="H46" s="34">
        <f t="shared" si="4"/>
        <v>0</v>
      </c>
      <c r="I46" s="23">
        <f t="shared" si="5"/>
        <v>0</v>
      </c>
    </row>
    <row r="47" spans="1:9">
      <c r="A47" s="33">
        <v>39</v>
      </c>
      <c r="B47" s="1" t="s">
        <v>49</v>
      </c>
      <c r="C47" s="8">
        <v>39</v>
      </c>
      <c r="D47" s="9">
        <f>C47*100/C60</f>
        <v>0.71232876712328763</v>
      </c>
      <c r="E47" s="18">
        <v>5</v>
      </c>
      <c r="F47" s="19">
        <f t="shared" si="3"/>
        <v>14.99887218045</v>
      </c>
      <c r="G47" s="23"/>
      <c r="H47" s="34">
        <f t="shared" si="4"/>
        <v>40.496954887215004</v>
      </c>
      <c r="I47" s="23">
        <f t="shared" si="5"/>
        <v>40</v>
      </c>
    </row>
    <row r="48" spans="1:9">
      <c r="A48" s="33">
        <v>40</v>
      </c>
      <c r="B48" s="1" t="s">
        <v>50</v>
      </c>
      <c r="C48" s="8">
        <v>82</v>
      </c>
      <c r="D48" s="9">
        <f>C48*100/C60</f>
        <v>1.4977168949771689</v>
      </c>
      <c r="E48" s="18">
        <v>26</v>
      </c>
      <c r="F48" s="19">
        <f t="shared" si="3"/>
        <v>77.994135338340001</v>
      </c>
      <c r="G48" s="23"/>
      <c r="H48" s="34">
        <f t="shared" si="4"/>
        <v>210.58416541351801</v>
      </c>
      <c r="I48" s="23">
        <f t="shared" si="5"/>
        <v>208</v>
      </c>
    </row>
    <row r="49" spans="1:14">
      <c r="A49" s="33">
        <v>41</v>
      </c>
      <c r="B49" s="1" t="s">
        <v>51</v>
      </c>
      <c r="C49" s="8">
        <v>14</v>
      </c>
      <c r="D49" s="9">
        <f>C49*100/C60</f>
        <v>0.25570776255707761</v>
      </c>
      <c r="E49" s="18">
        <v>6</v>
      </c>
      <c r="F49" s="19">
        <f t="shared" si="3"/>
        <v>17.99864661654</v>
      </c>
      <c r="G49" s="23"/>
      <c r="H49" s="34">
        <f t="shared" si="4"/>
        <v>48.596345864658005</v>
      </c>
      <c r="I49" s="23">
        <f t="shared" si="5"/>
        <v>48</v>
      </c>
    </row>
    <row r="50" spans="1:14">
      <c r="A50" s="33">
        <v>42</v>
      </c>
      <c r="B50" s="1" t="s">
        <v>52</v>
      </c>
      <c r="C50" s="8">
        <v>6</v>
      </c>
      <c r="D50" s="9">
        <f>C50*100/C60</f>
        <v>0.1095890410958904</v>
      </c>
      <c r="E50" s="18">
        <v>1</v>
      </c>
      <c r="F50" s="19">
        <f t="shared" si="3"/>
        <v>2.9997744360900001</v>
      </c>
      <c r="G50" s="23"/>
      <c r="H50" s="34">
        <f t="shared" si="4"/>
        <v>8.0993909774430008</v>
      </c>
      <c r="I50" s="23">
        <f t="shared" si="5"/>
        <v>8</v>
      </c>
    </row>
    <row r="51" spans="1:14" s="12" customFormat="1">
      <c r="A51" s="13"/>
      <c r="B51" s="2" t="s">
        <v>53</v>
      </c>
      <c r="C51" s="10">
        <f>SUM(C30:C50)</f>
        <v>942</v>
      </c>
      <c r="D51" s="11">
        <f t="shared" ref="D51" si="6">SUM(D30:D50)</f>
        <v>17.205479452054792</v>
      </c>
      <c r="E51" s="20">
        <f>SUM(E30:E50)</f>
        <v>290</v>
      </c>
      <c r="F51" s="21">
        <f>SUM(F30:F50)</f>
        <v>869.93458646610009</v>
      </c>
      <c r="G51" s="24"/>
      <c r="H51" s="35">
        <f>SUM(H30:H50)</f>
        <v>2348.8233834584698</v>
      </c>
      <c r="I51" s="24">
        <f>SUM(I30:I50)</f>
        <v>2320</v>
      </c>
    </row>
    <row r="52" spans="1:14">
      <c r="A52" s="13" t="s">
        <v>54</v>
      </c>
      <c r="B52" s="49" t="s">
        <v>55</v>
      </c>
      <c r="C52" s="49"/>
      <c r="D52" s="49"/>
      <c r="E52" s="49"/>
      <c r="F52" s="49"/>
      <c r="G52" s="23"/>
      <c r="H52" s="23"/>
      <c r="I52" s="23"/>
    </row>
    <row r="53" spans="1:14">
      <c r="A53" s="33">
        <v>43</v>
      </c>
      <c r="B53" s="1" t="s">
        <v>56</v>
      </c>
      <c r="C53" s="8">
        <v>417</v>
      </c>
      <c r="D53" s="9">
        <f>C53*100/C60</f>
        <v>7.6164383561643838</v>
      </c>
      <c r="E53" s="18">
        <v>244</v>
      </c>
      <c r="F53" s="19">
        <f>E53*2.99977443609</f>
        <v>731.94496240596004</v>
      </c>
      <c r="G53" s="23"/>
      <c r="H53" s="34">
        <f>F53*4*67.5%</f>
        <v>1976.2513984960922</v>
      </c>
      <c r="I53" s="23">
        <f>E53*8</f>
        <v>1952</v>
      </c>
    </row>
    <row r="54" spans="1:14">
      <c r="A54" s="33">
        <v>44</v>
      </c>
      <c r="B54" s="1" t="s">
        <v>57</v>
      </c>
      <c r="C54" s="8">
        <v>34</v>
      </c>
      <c r="D54" s="9">
        <f>C54*100/C60</f>
        <v>0.62100456621004563</v>
      </c>
      <c r="E54" s="18">
        <v>6</v>
      </c>
      <c r="F54" s="19">
        <f>E54*2.99977443609</f>
        <v>17.99864661654</v>
      </c>
      <c r="G54" s="23"/>
      <c r="H54" s="34">
        <f>F54*4*67.5%</f>
        <v>48.596345864658005</v>
      </c>
      <c r="I54" s="23">
        <f>E54*8</f>
        <v>48</v>
      </c>
    </row>
    <row r="55" spans="1:14" s="12" customFormat="1">
      <c r="A55" s="13"/>
      <c r="B55" s="2" t="s">
        <v>58</v>
      </c>
      <c r="C55" s="10">
        <f>SUM(C53:C54)</f>
        <v>451</v>
      </c>
      <c r="D55" s="11">
        <f>SUM(D53:D54)</f>
        <v>8.237442922374429</v>
      </c>
      <c r="E55" s="20">
        <f>SUM(E53:E54)</f>
        <v>250</v>
      </c>
      <c r="F55" s="21">
        <f>SUM(F53:F54)</f>
        <v>749.94360902250003</v>
      </c>
      <c r="G55" s="24"/>
      <c r="H55" s="35">
        <f>SUM(H53:H54)</f>
        <v>2024.8477443607501</v>
      </c>
      <c r="I55" s="24">
        <f>SUM(I53:I54)</f>
        <v>2000</v>
      </c>
    </row>
    <row r="56" spans="1:14">
      <c r="A56" s="13" t="s">
        <v>59</v>
      </c>
      <c r="B56" s="49" t="s">
        <v>60</v>
      </c>
      <c r="C56" s="49"/>
      <c r="D56" s="49"/>
      <c r="E56" s="49"/>
      <c r="F56" s="49"/>
      <c r="G56" s="23"/>
      <c r="H56" s="23"/>
      <c r="I56" s="23"/>
    </row>
    <row r="57" spans="1:14">
      <c r="A57" s="33">
        <v>45</v>
      </c>
      <c r="B57" s="1" t="s">
        <v>61</v>
      </c>
      <c r="C57" s="8">
        <v>495</v>
      </c>
      <c r="D57" s="9">
        <f>C57*100/C60</f>
        <v>9.0410958904109595</v>
      </c>
      <c r="E57" s="18">
        <v>327</v>
      </c>
      <c r="F57" s="19">
        <f>E57*2.99977443609</f>
        <v>980.92624060142998</v>
      </c>
      <c r="G57" s="23"/>
      <c r="H57" s="34">
        <f>F57*4*67.5%</f>
        <v>2648.5008496238611</v>
      </c>
      <c r="I57" s="23">
        <f>E57*8</f>
        <v>2616</v>
      </c>
      <c r="K57" t="s">
        <v>69</v>
      </c>
    </row>
    <row r="58" spans="1:14">
      <c r="A58" s="33">
        <v>46</v>
      </c>
      <c r="B58" s="1" t="s">
        <v>62</v>
      </c>
      <c r="C58" s="8">
        <v>417</v>
      </c>
      <c r="D58" s="9">
        <f>C58*100/C60</f>
        <v>7.6164383561643838</v>
      </c>
      <c r="E58" s="18">
        <v>232</v>
      </c>
      <c r="F58" s="19">
        <f>E58*2.99977443609</f>
        <v>695.94766917288007</v>
      </c>
      <c r="G58" s="23"/>
      <c r="H58" s="34">
        <f>F58*4*67.5%</f>
        <v>1879.0587067667764</v>
      </c>
      <c r="I58" s="23">
        <f>E58*8</f>
        <v>1856</v>
      </c>
    </row>
    <row r="59" spans="1:14">
      <c r="A59" s="33"/>
      <c r="B59" s="2" t="s">
        <v>63</v>
      </c>
      <c r="C59" s="10">
        <f>SUM(C57:C58)</f>
        <v>912</v>
      </c>
      <c r="D59" s="11">
        <f>SUM(D57:D58)</f>
        <v>16.657534246575345</v>
      </c>
      <c r="E59" s="20">
        <f>SUM(E57:E58)</f>
        <v>559</v>
      </c>
      <c r="F59" s="21">
        <f>SUM(F57:F58)</f>
        <v>1676.8739097743101</v>
      </c>
      <c r="G59" s="23"/>
      <c r="H59" s="35">
        <f>SUM(H57:H58)</f>
        <v>4527.5595563906372</v>
      </c>
      <c r="I59" s="24">
        <f>SUM(I57:I58)</f>
        <v>4472</v>
      </c>
    </row>
    <row r="60" spans="1:14" s="12" customFormat="1" hidden="1">
      <c r="A60" s="28"/>
      <c r="B60" s="32"/>
      <c r="C60" s="30">
        <f>C7+C8+C9+C10+C11+C12+C13+C14+C15+C16+C17+C18+C19+C20+C21+C22+C23+C24+C25+C26+C27+C30+C31+C32+C33+C34+C35+C36+C37+C38+C39+C40+C41+C42+C43+C44+C45+C46+C47+C48+C49+C50+C52+C53+C54+C56+C57+C58</f>
        <v>5475</v>
      </c>
      <c r="D60" s="30">
        <f>D28+D51+D55+D59</f>
        <v>100</v>
      </c>
      <c r="E60" s="30">
        <v>2387</v>
      </c>
      <c r="F60" s="31">
        <v>7181.46</v>
      </c>
      <c r="G60" s="32"/>
      <c r="H60" s="32">
        <v>19389.939999999999</v>
      </c>
      <c r="I60" s="32">
        <v>19152</v>
      </c>
    </row>
    <row r="61" spans="1:14" s="12" customFormat="1">
      <c r="A61" s="13"/>
      <c r="B61" s="13" t="s">
        <v>64</v>
      </c>
      <c r="C61" s="10">
        <f>C28+C51+C55+C59</f>
        <v>5475</v>
      </c>
      <c r="D61" s="10"/>
      <c r="E61" s="20">
        <f>E28+E51+E55+E59</f>
        <v>2394</v>
      </c>
      <c r="F61" s="21">
        <f>F28+F51+F55+F59</f>
        <v>7181.4599999994598</v>
      </c>
      <c r="G61" s="24"/>
      <c r="H61" s="35">
        <f>H28+H51+H55+H59</f>
        <v>19389.94199999854</v>
      </c>
      <c r="I61" s="24">
        <f>I28+I51+I55+I59</f>
        <v>19152</v>
      </c>
      <c r="J61" s="29"/>
      <c r="K61" s="29"/>
      <c r="L61" s="29"/>
      <c r="M61" s="29"/>
      <c r="N61" s="29"/>
    </row>
    <row r="62" spans="1:14">
      <c r="A62" s="45" t="s">
        <v>72</v>
      </c>
      <c r="B62" s="45"/>
      <c r="C62" s="45"/>
      <c r="D62" s="45"/>
      <c r="E62" s="45"/>
      <c r="F62" s="45"/>
      <c r="G62" s="45"/>
      <c r="H62" s="45"/>
    </row>
    <row r="63" spans="1:14">
      <c r="A63" s="46" t="s">
        <v>73</v>
      </c>
      <c r="B63" s="46"/>
      <c r="C63" s="46"/>
      <c r="D63" s="46"/>
      <c r="E63" s="46"/>
      <c r="F63" s="46"/>
      <c r="G63" s="46"/>
      <c r="H63" s="46"/>
    </row>
    <row r="64" spans="1:14">
      <c r="A64" s="46" t="s">
        <v>74</v>
      </c>
      <c r="B64" s="46"/>
      <c r="C64" s="46"/>
      <c r="D64" s="46"/>
      <c r="E64" s="46"/>
      <c r="F64" s="46"/>
      <c r="G64" s="46"/>
      <c r="H64" s="46"/>
    </row>
    <row r="65" spans="1:9">
      <c r="A65" s="36"/>
      <c r="B65" s="36"/>
      <c r="C65" s="36"/>
      <c r="D65" s="36"/>
      <c r="E65" s="36"/>
      <c r="F65" s="36"/>
      <c r="G65" s="36"/>
      <c r="H65" s="47"/>
      <c r="I65" s="47"/>
    </row>
    <row r="66" spans="1:9">
      <c r="H66" s="39"/>
      <c r="I66" s="39"/>
    </row>
  </sheetData>
  <mergeCells count="17">
    <mergeCell ref="A1:I1"/>
    <mergeCell ref="B6:F6"/>
    <mergeCell ref="B29:F29"/>
    <mergeCell ref="B52:F52"/>
    <mergeCell ref="B56:F56"/>
    <mergeCell ref="H66:I66"/>
    <mergeCell ref="A2:I2"/>
    <mergeCell ref="A3:I3"/>
    <mergeCell ref="A4:A5"/>
    <mergeCell ref="B4:B5"/>
    <mergeCell ref="C4:C5"/>
    <mergeCell ref="D4:D5"/>
    <mergeCell ref="E4:I4"/>
    <mergeCell ref="A62:H62"/>
    <mergeCell ref="A63:H63"/>
    <mergeCell ref="A64:H64"/>
    <mergeCell ref="H65:I65"/>
  </mergeCells>
  <pageMargins left="0.59055118110236227" right="0.59055118110236227" top="0.59055118110236227" bottom="0.59055118110236227" header="0.19685039370078741" footer="0.19685039370078741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2021-01-15T12:25:06Z</dcterms:modified>
</cp:coreProperties>
</file>